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23.17\a300\04_部署\03_木造開発チーム\2_テーマ別\15_ブレスターX\■2021\31_技術資料\05_耐力計算シート\"/>
    </mc:Choice>
  </mc:AlternateContent>
  <xr:revisionPtr revIDLastSave="0" documentId="13_ncr:1_{602DE00E-1466-4C2C-B7DC-33B16F732861}" xr6:coauthVersionLast="47" xr6:coauthVersionMax="47" xr10:uidLastSave="{00000000-0000-0000-0000-000000000000}"/>
  <workbookProtection workbookAlgorithmName="SHA-512" workbookHashValue="fYDlYOqIx45eIwaDztKK5riaVELS/YPaS4I5tY6xvGpIh8pLXSLWF4+NfLYNTiMAdW0OhTJCsAic23/xeKhAcA==" workbookSaltValue="JoVuLiYhvszSDczsowag5g==" workbookSpinCount="100000" lockStructure="1"/>
  <bookViews>
    <workbookView xWindow="75" yWindow="660" windowWidth="28725" windowHeight="15540" xr2:uid="{50ECD9BF-BF7F-4267-A16F-3C9EF4E402A2}"/>
  </bookViews>
  <sheets>
    <sheet name="BrastarX耐力値計算シート ver.3" sheetId="1" r:id="rId1"/>
  </sheets>
  <definedNames>
    <definedName name="_xlnm.Print_Area" localSheetId="0">'BrastarX耐力値計算シート ver.3'!$B$1:$L$37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L2" i="1" l="1"/>
  <c r="E19" i="1" l="1"/>
  <c r="E15" i="1"/>
  <c r="E16" i="1" l="1"/>
  <c r="E20" i="1"/>
  <c r="E21" i="1"/>
</calcChain>
</file>

<file path=xl/sharedStrings.xml><?xml version="1.0" encoding="utf-8"?>
<sst xmlns="http://schemas.openxmlformats.org/spreadsheetml/2006/main" count="68" uniqueCount="59">
  <si>
    <r>
      <t xml:space="preserve">筋かい厚み・樹種　　               </t>
    </r>
    <r>
      <rPr>
        <sz val="8"/>
        <color theme="1"/>
        <rFont val="BIZ UDPゴシック"/>
        <family val="3"/>
        <charset val="128"/>
      </rPr>
      <t>厚み45mmの場合は、　　　　　　　　　　　　　　　　　　　　　　　　　　スギまたは、ベイツガ</t>
    </r>
    <rPh sb="25" eb="26">
      <t>アツ</t>
    </rPh>
    <rPh sb="32" eb="34">
      <t>バアイ</t>
    </rPh>
    <phoneticPr fontId="3"/>
  </si>
  <si>
    <t>選択ください</t>
    <rPh sb="0" eb="2">
      <t>センタク</t>
    </rPh>
    <phoneticPr fontId="3"/>
  </si>
  <si>
    <t>mm</t>
    <phoneticPr fontId="3"/>
  </si>
  <si>
    <r>
      <t xml:space="preserve">壁幅：B　　　 　　　　     　　　      　(柱芯間距離)　　　                     </t>
    </r>
    <r>
      <rPr>
        <sz val="8"/>
        <color theme="1"/>
        <rFont val="BIZ UDPゴシック"/>
        <family val="3"/>
        <charset val="128"/>
      </rPr>
      <t>　900～1000mmの範囲で入力</t>
    </r>
    <rPh sb="70" eb="72">
      <t>ハンイ</t>
    </rPh>
    <rPh sb="73" eb="75">
      <t>ニュウリョク</t>
    </rPh>
    <phoneticPr fontId="3"/>
  </si>
  <si>
    <t>入力ください</t>
    <rPh sb="0" eb="2">
      <t>ニュウリョク</t>
    </rPh>
    <phoneticPr fontId="3"/>
  </si>
  <si>
    <t>900～1000mmの範囲で入力してください。</t>
    <rPh sb="11" eb="13">
      <t>ハンイ</t>
    </rPh>
    <rPh sb="14" eb="16">
      <t>ニュウリョク</t>
    </rPh>
    <phoneticPr fontId="3"/>
  </si>
  <si>
    <t>壁高：H　　　      　　　      　(横架材芯間距離)　</t>
    <phoneticPr fontId="3"/>
  </si>
  <si>
    <t>階高：Hf　　</t>
    <phoneticPr fontId="3"/>
  </si>
  <si>
    <t>短期許容せん断耐力：Qa</t>
    <phoneticPr fontId="3"/>
  </si>
  <si>
    <t>kN/m</t>
    <phoneticPr fontId="3"/>
  </si>
  <si>
    <t>単位壁長さあたりの耐力です。</t>
    <phoneticPr fontId="3"/>
  </si>
  <si>
    <t>計算用基準数値</t>
    <rPh sb="0" eb="3">
      <t>ケイサンヨウ</t>
    </rPh>
    <rPh sb="3" eb="5">
      <t>キジュン</t>
    </rPh>
    <rPh sb="5" eb="7">
      <t>スウチ</t>
    </rPh>
    <phoneticPr fontId="3"/>
  </si>
  <si>
    <t>※参考壁倍率（相当)</t>
    <phoneticPr fontId="3"/>
  </si>
  <si>
    <t>倍</t>
    <rPh sb="0" eb="1">
      <t>バイ</t>
    </rPh>
    <phoneticPr fontId="3"/>
  </si>
  <si>
    <t>あくまで参考値です。</t>
    <phoneticPr fontId="3"/>
  </si>
  <si>
    <t>長さ(mm)</t>
    <rPh sb="0" eb="1">
      <t>ナガ</t>
    </rPh>
    <phoneticPr fontId="3"/>
  </si>
  <si>
    <t>Pa3.0(kN/m)</t>
    <phoneticPr fontId="3"/>
  </si>
  <si>
    <t>高さ幅比：H/B
判定</t>
    <phoneticPr fontId="3"/>
  </si>
  <si>
    <t>30(スギ)</t>
    <phoneticPr fontId="3"/>
  </si>
  <si>
    <t>筋かい長さ：L
判定</t>
    <phoneticPr fontId="3"/>
  </si>
  <si>
    <t>NGの場合は壁寸法を変更するか，筋かい厚さを45mmまたは90mmに変更してください。</t>
    <phoneticPr fontId="3"/>
  </si>
  <si>
    <t>45(スギ)</t>
    <phoneticPr fontId="3"/>
  </si>
  <si>
    <t>耐力壁の剛性：K</t>
    <phoneticPr fontId="3"/>
  </si>
  <si>
    <t>kN/rad/m</t>
    <phoneticPr fontId="3"/>
  </si>
  <si>
    <t>短期許容せん断耐力Qaから算出しております。</t>
    <phoneticPr fontId="3"/>
  </si>
  <si>
    <t>45（ベイツガ）</t>
    <phoneticPr fontId="3"/>
  </si>
  <si>
    <t>kN/mm/m</t>
    <phoneticPr fontId="3"/>
  </si>
  <si>
    <t>90(スギ)</t>
    <phoneticPr fontId="3"/>
  </si>
  <si>
    <r>
      <rPr>
        <b/>
        <sz val="12"/>
        <color theme="5" tint="-0.249977111117893"/>
        <rFont val="BIZ UDPゴシック"/>
        <family val="3"/>
        <charset val="128"/>
      </rPr>
      <t>耐震改修</t>
    </r>
    <r>
      <rPr>
        <sz val="12"/>
        <color theme="1"/>
        <rFont val="BIZ UDPゴシック"/>
        <family val="3"/>
        <charset val="128"/>
      </rPr>
      <t>　時</t>
    </r>
    <rPh sb="0" eb="2">
      <t>タイシン</t>
    </rPh>
    <rPh sb="2" eb="4">
      <t>カイシュウ</t>
    </rPh>
    <rPh sb="5" eb="6">
      <t>ジ</t>
    </rPh>
    <phoneticPr fontId="3"/>
  </si>
  <si>
    <r>
      <rPr>
        <sz val="12"/>
        <color rgb="FF0070C0"/>
        <rFont val="BIZ UDPゴシック"/>
        <family val="3"/>
        <charset val="128"/>
      </rPr>
      <t>新築</t>
    </r>
    <r>
      <rPr>
        <sz val="12"/>
        <color theme="1"/>
        <rFont val="BIZ UDPゴシック"/>
        <family val="3"/>
        <charset val="128"/>
      </rPr>
      <t>　時</t>
    </r>
    <rPh sb="0" eb="2">
      <t>シンチク</t>
    </rPh>
    <rPh sb="3" eb="4">
      <t>ジ</t>
    </rPh>
    <phoneticPr fontId="3"/>
  </si>
  <si>
    <t>　　たすき掛け筋かい</t>
    <rPh sb="5" eb="6">
      <t>ガ</t>
    </rPh>
    <rPh sb="7" eb="8">
      <t>スジ</t>
    </rPh>
    <phoneticPr fontId="3"/>
  </si>
  <si>
    <t>壁基準耐力数値　一覧表</t>
    <rPh sb="0" eb="1">
      <t>カベ</t>
    </rPh>
    <rPh sb="1" eb="3">
      <t>キジュン</t>
    </rPh>
    <rPh sb="3" eb="5">
      <t>タイリョク</t>
    </rPh>
    <rPh sb="5" eb="7">
      <t>スウチ</t>
    </rPh>
    <rPh sb="8" eb="10">
      <t>イチラン</t>
    </rPh>
    <rPh sb="10" eb="11">
      <t>ヒョウ</t>
    </rPh>
    <phoneticPr fontId="3"/>
  </si>
  <si>
    <t>壁倍率・変換せん断耐力数値　一覧表</t>
    <rPh sb="0" eb="1">
      <t>カベ</t>
    </rPh>
    <rPh sb="1" eb="3">
      <t>バイリツ</t>
    </rPh>
    <rPh sb="4" eb="6">
      <t>ヘンカン</t>
    </rPh>
    <rPh sb="8" eb="9">
      <t>ダン</t>
    </rPh>
    <rPh sb="9" eb="11">
      <t>タイリョク</t>
    </rPh>
    <rPh sb="11" eb="13">
      <t>スウチ</t>
    </rPh>
    <rPh sb="14" eb="16">
      <t>イチラン</t>
    </rPh>
    <rPh sb="16" eb="17">
      <t>ヒョウ</t>
    </rPh>
    <phoneticPr fontId="3"/>
  </si>
  <si>
    <t>筋かいサイズ</t>
    <rPh sb="0" eb="1">
      <t>スジ</t>
    </rPh>
    <phoneticPr fontId="3"/>
  </si>
  <si>
    <t>：　　　壁基準耐力値</t>
    <rPh sb="4" eb="5">
      <t>カベ</t>
    </rPh>
    <rPh sb="5" eb="7">
      <t>キジュン</t>
    </rPh>
    <rPh sb="7" eb="9">
      <t>タイリョク</t>
    </rPh>
    <rPh sb="9" eb="10">
      <t>チ</t>
    </rPh>
    <phoneticPr fontId="3"/>
  </si>
  <si>
    <t>（単位：mm）</t>
    <rPh sb="1" eb="3">
      <t>タンイ</t>
    </rPh>
    <phoneticPr fontId="3"/>
  </si>
  <si>
    <t>　　※壁倍率×1.96kN/m</t>
    <phoneticPr fontId="3"/>
  </si>
  <si>
    <t>　 厚み　　　×　　　幅</t>
    <rPh sb="2" eb="3">
      <t>アツ</t>
    </rPh>
    <rPh sb="11" eb="12">
      <t>ハバ</t>
    </rPh>
    <phoneticPr fontId="3"/>
  </si>
  <si>
    <t xml:space="preserve"> 30　　　×　90以上</t>
    <rPh sb="10" eb="12">
      <t>イジョウ</t>
    </rPh>
    <phoneticPr fontId="3"/>
  </si>
  <si>
    <t>：　　　 4.8kN/m</t>
    <phoneticPr fontId="3"/>
  </si>
  <si>
    <t xml:space="preserve"> 30×90以上（3.0倍）</t>
    <rPh sb="6" eb="8">
      <t>イジョウ</t>
    </rPh>
    <rPh sb="12" eb="13">
      <t>バイ</t>
    </rPh>
    <phoneticPr fontId="3"/>
  </si>
  <si>
    <t>：　　　 5.88kN/m</t>
    <phoneticPr fontId="3"/>
  </si>
  <si>
    <t xml:space="preserve"> 45　　　×　90以上</t>
    <rPh sb="10" eb="12">
      <t>イジョウ</t>
    </rPh>
    <phoneticPr fontId="3"/>
  </si>
  <si>
    <t>：　　　 6.4kN/m</t>
    <phoneticPr fontId="3"/>
  </si>
  <si>
    <t xml:space="preserve"> 45×90以上（4.0倍）</t>
    <rPh sb="6" eb="8">
      <t>イジョウ</t>
    </rPh>
    <rPh sb="12" eb="13">
      <t>バイ</t>
    </rPh>
    <phoneticPr fontId="3"/>
  </si>
  <si>
    <t>：　　　 7.84kN/m</t>
    <phoneticPr fontId="3"/>
  </si>
  <si>
    <t xml:space="preserve">    90　　　×　90</t>
    <phoneticPr fontId="3"/>
  </si>
  <si>
    <t>：　　 　9.6kN/m</t>
    <phoneticPr fontId="3"/>
  </si>
  <si>
    <t xml:space="preserve"> 90×90（5.0倍）</t>
    <rPh sb="10" eb="11">
      <t>バイ</t>
    </rPh>
    <phoneticPr fontId="3"/>
  </si>
  <si>
    <t>：　　 　9.80kN/m</t>
    <phoneticPr fontId="3"/>
  </si>
  <si>
    <t>判　　定　　結　　果</t>
    <rPh sb="6" eb="7">
      <t>ケツ</t>
    </rPh>
    <rPh sb="9" eb="10">
      <t>ハテ</t>
    </rPh>
    <phoneticPr fontId="3"/>
  </si>
  <si>
    <t>入　　力　　シ　ー　ト</t>
    <phoneticPr fontId="3"/>
  </si>
  <si>
    <t>3.5以上はNGです。NGの場合は、壁寸法を変更してください。</t>
    <rPh sb="14" eb="16">
      <t>バアイ</t>
    </rPh>
    <phoneticPr fontId="3"/>
  </si>
  <si>
    <t>在来たすき掛け筋かい耐力壁／耐震改修・新築【参考数値】</t>
    <rPh sb="0" eb="2">
      <t>ザイライ</t>
    </rPh>
    <rPh sb="5" eb="6">
      <t>カ</t>
    </rPh>
    <rPh sb="7" eb="8">
      <t>スジ</t>
    </rPh>
    <rPh sb="10" eb="12">
      <t>タイリョク</t>
    </rPh>
    <rPh sb="12" eb="13">
      <t>ヘキ</t>
    </rPh>
    <rPh sb="14" eb="16">
      <t>タイシン</t>
    </rPh>
    <rPh sb="16" eb="18">
      <t>カイシュウ</t>
    </rPh>
    <rPh sb="19" eb="21">
      <t>シンチク</t>
    </rPh>
    <rPh sb="22" eb="24">
      <t>サンコウ</t>
    </rPh>
    <rPh sb="24" eb="26">
      <t>スウチ</t>
    </rPh>
    <phoneticPr fontId="3"/>
  </si>
  <si>
    <t>ご注意ください！</t>
    <rPh sb="1" eb="3">
      <t>チュウイ</t>
    </rPh>
    <phoneticPr fontId="3"/>
  </si>
  <si>
    <r>
      <t>筋かい厚さ90mm以上の場合は90mmを選択してください。
筋かい厚さ45mmで、</t>
    </r>
    <r>
      <rPr>
        <u/>
        <sz val="9"/>
        <color theme="1"/>
        <rFont val="BIZ UDPゴシック"/>
        <family val="3"/>
        <charset val="128"/>
      </rPr>
      <t>ベイツガ以外の樹種の場合は、</t>
    </r>
    <r>
      <rPr>
        <sz val="9"/>
        <color theme="1"/>
        <rFont val="BIZ UDPゴシック"/>
        <family val="3"/>
        <charset val="128"/>
      </rPr>
      <t>45（スギ）を選択してください。</t>
    </r>
    <rPh sb="0" eb="1">
      <t>スジ</t>
    </rPh>
    <rPh sb="3" eb="4">
      <t>アツ</t>
    </rPh>
    <rPh sb="9" eb="11">
      <t>イジョウ</t>
    </rPh>
    <rPh sb="12" eb="14">
      <t>バアイ</t>
    </rPh>
    <rPh sb="20" eb="22">
      <t>センタク</t>
    </rPh>
    <rPh sb="30" eb="31">
      <t>スジ</t>
    </rPh>
    <rPh sb="45" eb="47">
      <t>イガイ</t>
    </rPh>
    <rPh sb="48" eb="50">
      <t>ジュシュ</t>
    </rPh>
    <rPh sb="51" eb="53">
      <t>バアイ</t>
    </rPh>
    <rPh sb="62" eb="64">
      <t>センタク</t>
    </rPh>
    <phoneticPr fontId="3"/>
  </si>
  <si>
    <t xml:space="preserve">ブレスターX 短期許容せん断耐力計算シート </t>
    <rPh sb="7" eb="9">
      <t>タンキ</t>
    </rPh>
    <rPh sb="9" eb="11">
      <t>キョヨウ</t>
    </rPh>
    <rPh sb="13" eb="14">
      <t>ダン</t>
    </rPh>
    <rPh sb="14" eb="16">
      <t>タイリョク</t>
    </rPh>
    <rPh sb="16" eb="18">
      <t>ケイサン</t>
    </rPh>
    <phoneticPr fontId="3"/>
  </si>
  <si>
    <t>壁幅：B判定</t>
    <rPh sb="0" eb="1">
      <t>カベ</t>
    </rPh>
    <rPh sb="1" eb="2">
      <t>ハバ</t>
    </rPh>
    <rPh sb="4" eb="6">
      <t>ハンテイ</t>
    </rPh>
    <phoneticPr fontId="3"/>
  </si>
  <si>
    <t>Ver.22-06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</si>
</sst>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4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color theme="5" tint="-0.249977111117893"/>
      <name val="BIZ UDPゴシック"/>
      <family val="3"/>
      <charset val="128"/>
    </font>
    <font>
      <sz val="12"/>
      <color rgb="FF0070C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u/>
      <sz val="9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9" fillId="3" borderId="13" xfId="0" applyFont="1" applyFill="1" applyBorder="1" applyAlignment="1" applyProtection="1">
      <alignment horizontal="right" vertical="center"/>
      <protection locked="0"/>
    </xf>
    <xf numFmtId="0" fontId="10" fillId="0" borderId="14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5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2" fontId="11" fillId="4" borderId="18" xfId="0" applyNumberFormat="1" applyFont="1" applyFill="1" applyBorder="1" applyProtection="1">
      <alignment vertical="center"/>
    </xf>
    <xf numFmtId="176" fontId="11" fillId="4" borderId="18" xfId="0" applyNumberFormat="1" applyFont="1" applyFill="1" applyBorder="1" applyAlignment="1" applyProtection="1">
      <alignment horizontal="right" vertical="center"/>
    </xf>
    <xf numFmtId="0" fontId="18" fillId="0" borderId="19" xfId="0" applyFont="1" applyBorder="1" applyProtection="1">
      <alignment vertical="center"/>
    </xf>
    <xf numFmtId="0" fontId="18" fillId="0" borderId="19" xfId="0" applyFont="1" applyFill="1" applyBorder="1" applyProtection="1">
      <alignment vertical="center"/>
    </xf>
    <xf numFmtId="0" fontId="19" fillId="0" borderId="0" xfId="0" applyFont="1" applyProtection="1">
      <alignment vertical="center"/>
    </xf>
    <xf numFmtId="0" fontId="17" fillId="0" borderId="20" xfId="0" applyFont="1" applyBorder="1" applyProtection="1">
      <alignment vertical="center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right" vertical="top"/>
    </xf>
    <xf numFmtId="14" fontId="0" fillId="0" borderId="0" xfId="0" applyNumberFormat="1" applyAlignment="1" applyProtection="1">
      <alignment horizontal="right" vertical="center"/>
    </xf>
    <xf numFmtId="0" fontId="22" fillId="0" borderId="0" xfId="0" applyFont="1" applyBorder="1" applyProtection="1">
      <alignment vertical="center"/>
    </xf>
    <xf numFmtId="0" fontId="22" fillId="7" borderId="0" xfId="0" applyFont="1" applyFill="1" applyBorder="1" applyProtection="1">
      <alignment vertical="center"/>
    </xf>
    <xf numFmtId="0" fontId="23" fillId="7" borderId="0" xfId="0" applyFont="1" applyFill="1" applyBorder="1" applyAlignment="1" applyProtection="1">
      <alignment horizontal="right" vertical="center"/>
    </xf>
    <xf numFmtId="0" fontId="22" fillId="7" borderId="0" xfId="0" applyFont="1" applyFill="1" applyBorder="1" applyAlignment="1" applyProtection="1">
      <alignment horizontal="right" vertical="center"/>
    </xf>
    <xf numFmtId="38" fontId="9" fillId="3" borderId="13" xfId="1" applyFont="1" applyFill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5" fillId="5" borderId="16" xfId="0" applyFont="1" applyFill="1" applyBorder="1" applyAlignment="1" applyProtection="1">
      <alignment horizontal="left" vertical="center"/>
    </xf>
    <xf numFmtId="0" fontId="15" fillId="5" borderId="0" xfId="0" applyFont="1" applyFill="1" applyBorder="1" applyAlignment="1" applyProtection="1">
      <alignment horizontal="left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5" fillId="6" borderId="16" xfId="0" applyFont="1" applyFill="1" applyBorder="1" applyAlignment="1" applyProtection="1">
      <alignment horizontal="left" vertical="center"/>
    </xf>
    <xf numFmtId="0" fontId="15" fillId="6" borderId="0" xfId="0" applyFont="1" applyFill="1" applyBorder="1" applyAlignment="1" applyProtection="1">
      <alignment horizontal="left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14" fillId="5" borderId="4" xfId="0" applyFont="1" applyFill="1" applyBorder="1" applyAlignment="1" applyProtection="1">
      <alignment horizontal="center" vertical="center"/>
    </xf>
    <xf numFmtId="0" fontId="14" fillId="5" borderId="5" xfId="0" applyFont="1" applyFill="1" applyBorder="1" applyAlignment="1" applyProtection="1">
      <alignment horizontal="center" vertical="center"/>
    </xf>
    <xf numFmtId="0" fontId="14" fillId="5" borderId="5" xfId="0" applyFont="1" applyFill="1" applyBorder="1" applyAlignment="1" applyProtection="1">
      <alignment horizontal="left" vertical="center"/>
    </xf>
    <xf numFmtId="0" fontId="14" fillId="5" borderId="6" xfId="0" applyFont="1" applyFill="1" applyBorder="1" applyAlignment="1" applyProtection="1">
      <alignment horizontal="left" vertical="center"/>
    </xf>
    <xf numFmtId="0" fontId="14" fillId="6" borderId="4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left" vertical="center"/>
    </xf>
    <xf numFmtId="0" fontId="14" fillId="6" borderId="6" xfId="0" applyFont="1" applyFill="1" applyBorder="1" applyAlignment="1" applyProtection="1">
      <alignment horizontal="left" vertical="center"/>
    </xf>
    <xf numFmtId="0" fontId="15" fillId="5" borderId="16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horizontal="center" vertical="center"/>
    </xf>
    <xf numFmtId="0" fontId="15" fillId="5" borderId="17" xfId="0" applyFont="1" applyFill="1" applyBorder="1" applyAlignment="1" applyProtection="1">
      <alignment horizontal="left" vertical="center"/>
    </xf>
    <xf numFmtId="0" fontId="15" fillId="6" borderId="16" xfId="0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center" vertical="center"/>
    </xf>
    <xf numFmtId="0" fontId="15" fillId="6" borderId="17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11" fillId="0" borderId="16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14" fillId="5" borderId="10" xfId="0" applyFont="1" applyFill="1" applyBorder="1" applyAlignment="1" applyProtection="1">
      <alignment horizontal="left" vertical="center"/>
    </xf>
    <xf numFmtId="0" fontId="14" fillId="5" borderId="11" xfId="0" applyFont="1" applyFill="1" applyBorder="1" applyAlignment="1" applyProtection="1">
      <alignment horizontal="left" vertical="center"/>
    </xf>
    <xf numFmtId="0" fontId="16" fillId="5" borderId="11" xfId="0" applyFont="1" applyFill="1" applyBorder="1" applyAlignment="1" applyProtection="1">
      <alignment horizontal="left" vertical="center"/>
    </xf>
    <xf numFmtId="0" fontId="16" fillId="5" borderId="12" xfId="0" applyFont="1" applyFill="1" applyBorder="1" applyAlignment="1" applyProtection="1">
      <alignment horizontal="left" vertical="center"/>
    </xf>
    <xf numFmtId="0" fontId="14" fillId="6" borderId="10" xfId="0" applyFont="1" applyFill="1" applyBorder="1" applyAlignment="1" applyProtection="1">
      <alignment horizontal="center" vertical="center"/>
    </xf>
    <xf numFmtId="0" fontId="14" fillId="6" borderId="11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left" vertical="center"/>
    </xf>
    <xf numFmtId="0" fontId="16" fillId="6" borderId="12" xfId="0" applyFont="1" applyFill="1" applyBorder="1" applyAlignment="1" applyProtection="1">
      <alignment horizontal="left" vertical="center"/>
    </xf>
    <xf numFmtId="0" fontId="14" fillId="5" borderId="16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left" vertical="center"/>
    </xf>
    <xf numFmtId="0" fontId="16" fillId="5" borderId="17" xfId="0" applyFont="1" applyFill="1" applyBorder="1" applyAlignment="1" applyProtection="1">
      <alignment horizontal="left" vertical="center"/>
    </xf>
    <xf numFmtId="0" fontId="14" fillId="6" borderId="16" xfId="0" applyFont="1" applyFill="1" applyBorder="1" applyAlignment="1" applyProtection="1">
      <alignment horizontal="center" vertical="center"/>
    </xf>
    <xf numFmtId="0" fontId="14" fillId="6" borderId="0" xfId="0" applyFont="1" applyFill="1" applyBorder="1" applyAlignment="1" applyProtection="1">
      <alignment horizontal="center" vertical="center"/>
    </xf>
    <xf numFmtId="0" fontId="16" fillId="6" borderId="0" xfId="0" applyFont="1" applyFill="1" applyBorder="1" applyAlignment="1" applyProtection="1">
      <alignment horizontal="left" vertical="center"/>
    </xf>
    <xf numFmtId="0" fontId="16" fillId="6" borderId="17" xfId="0" applyFont="1" applyFill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vertical="center"/>
    </xf>
    <xf numFmtId="0" fontId="20" fillId="0" borderId="9" xfId="0" applyFont="1" applyBorder="1" applyAlignment="1" applyProtection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8">
    <dxf>
      <font>
        <color rgb="FFFF0000"/>
      </font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3</xdr:row>
      <xdr:rowOff>133350</xdr:rowOff>
    </xdr:from>
    <xdr:to>
      <xdr:col>10</xdr:col>
      <xdr:colOff>466725</xdr:colOff>
      <xdr:row>10</xdr:row>
      <xdr:rowOff>329137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C14F7B0-F0DC-4B7A-8941-DF13754196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67" t="7019" r="38667" b="8341"/>
        <a:stretch/>
      </xdr:blipFill>
      <xdr:spPr bwMode="auto">
        <a:xfrm>
          <a:off x="5267325" y="1104900"/>
          <a:ext cx="2333625" cy="299613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0</xdr:col>
      <xdr:colOff>533399</xdr:colOff>
      <xdr:row>33</xdr:row>
      <xdr:rowOff>239495</xdr:rowOff>
    </xdr:from>
    <xdr:to>
      <xdr:col>12</xdr:col>
      <xdr:colOff>69252</xdr:colOff>
      <xdr:row>36</xdr:row>
      <xdr:rowOff>104774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EF64E963-2C75-664C-F732-0AB40BCC4BB1}"/>
            </a:ext>
          </a:extLst>
        </xdr:cNvPr>
        <xdr:cNvGrpSpPr/>
      </xdr:nvGrpSpPr>
      <xdr:grpSpPr>
        <a:xfrm>
          <a:off x="533399" y="12707720"/>
          <a:ext cx="8317903" cy="1008279"/>
          <a:chOff x="495299" y="12707720"/>
          <a:chExt cx="8317903" cy="1008279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9AFFF297-EC40-6344-552C-45EB19ED6D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299" y="12707720"/>
            <a:ext cx="8317903" cy="10082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3D673E83-AAC0-46B0-968E-E928B79B16C7}"/>
              </a:ext>
            </a:extLst>
          </xdr:cNvPr>
          <xdr:cNvSpPr txBox="1"/>
        </xdr:nvSpPr>
        <xdr:spPr>
          <a:xfrm>
            <a:off x="5038725" y="13306425"/>
            <a:ext cx="2493375" cy="224998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900" b="1">
                <a:latin typeface="Arial" panose="020B0604020202020204" pitchFamily="34" charset="0"/>
                <a:cs typeface="Arial" panose="020B0604020202020204" pitchFamily="34" charset="0"/>
              </a:rPr>
              <a:t>https://www.okabe.co.jp/mokuzo/brastarx/</a:t>
            </a:r>
            <a:endParaRPr kumimoji="1" lang="ja-JP" altLang="en-US" sz="9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F0D7-F6CE-43D9-AFE1-28F7FF760E2B}">
  <sheetPr>
    <pageSetUpPr fitToPage="1"/>
  </sheetPr>
  <dimension ref="B1:Q122"/>
  <sheetViews>
    <sheetView showGridLines="0" tabSelected="1" zoomScaleNormal="100" workbookViewId="0">
      <selection activeCell="E5" sqref="E5"/>
    </sheetView>
  </sheetViews>
  <sheetFormatPr defaultRowHeight="18.75" x14ac:dyDescent="0.4"/>
  <cols>
    <col min="1" max="4" width="9" style="2"/>
    <col min="5" max="5" width="12.625" style="2" customWidth="1"/>
    <col min="6" max="6" width="9" style="2" customWidth="1"/>
    <col min="7" max="10" width="9" style="2"/>
    <col min="11" max="11" width="9" style="2" customWidth="1"/>
    <col min="12" max="12" width="12.625" style="2" customWidth="1"/>
    <col min="13" max="14" width="9" style="2"/>
    <col min="15" max="15" width="60.125" style="2" bestFit="1" customWidth="1"/>
    <col min="16" max="16" width="10.875" style="2" customWidth="1"/>
    <col min="17" max="17" width="13.125" style="2" customWidth="1"/>
    <col min="18" max="16384" width="9" style="2"/>
  </cols>
  <sheetData>
    <row r="1" spans="2:17" ht="30" customHeight="1" x14ac:dyDescent="0.4">
      <c r="B1" s="1" t="s">
        <v>56</v>
      </c>
      <c r="L1" s="17" t="s">
        <v>58</v>
      </c>
    </row>
    <row r="2" spans="2:17" ht="15" customHeight="1" thickBot="1" x14ac:dyDescent="0.45">
      <c r="B2" s="1"/>
      <c r="L2" s="18">
        <f ca="1">TODAY()</f>
        <v>44732</v>
      </c>
    </row>
    <row r="3" spans="2:17" ht="32.1" customHeight="1" thickBot="1" x14ac:dyDescent="0.45">
      <c r="B3" s="89" t="s">
        <v>51</v>
      </c>
      <c r="C3" s="90"/>
      <c r="D3" s="90"/>
      <c r="E3" s="90"/>
      <c r="F3" s="91"/>
      <c r="G3" s="86"/>
      <c r="H3" s="87"/>
      <c r="I3" s="87"/>
      <c r="J3" s="87"/>
      <c r="K3" s="87"/>
      <c r="L3" s="88"/>
      <c r="O3" s="13" t="s">
        <v>54</v>
      </c>
    </row>
    <row r="4" spans="2:17" ht="32.1" customHeight="1" thickBot="1" x14ac:dyDescent="0.45">
      <c r="B4" s="92" t="s">
        <v>0</v>
      </c>
      <c r="C4" s="93"/>
      <c r="D4" s="94"/>
      <c r="E4" s="98" t="s">
        <v>1</v>
      </c>
      <c r="F4" s="99"/>
      <c r="G4" s="86"/>
      <c r="H4" s="87"/>
      <c r="I4" s="87"/>
      <c r="J4" s="87"/>
      <c r="K4" s="87"/>
      <c r="L4" s="88"/>
      <c r="O4" s="100" t="s">
        <v>55</v>
      </c>
    </row>
    <row r="5" spans="2:17" ht="32.1" customHeight="1" thickBot="1" x14ac:dyDescent="0.45">
      <c r="B5" s="95"/>
      <c r="C5" s="96"/>
      <c r="D5" s="97"/>
      <c r="E5" s="3"/>
      <c r="F5" s="4" t="s">
        <v>2</v>
      </c>
      <c r="G5" s="86"/>
      <c r="H5" s="87"/>
      <c r="I5" s="87"/>
      <c r="J5" s="87"/>
      <c r="K5" s="87"/>
      <c r="L5" s="88"/>
      <c r="O5" s="101"/>
    </row>
    <row r="6" spans="2:17" ht="32.1" customHeight="1" thickBot="1" x14ac:dyDescent="0.45">
      <c r="B6" s="92" t="s">
        <v>3</v>
      </c>
      <c r="C6" s="93"/>
      <c r="D6" s="94"/>
      <c r="E6" s="98" t="s">
        <v>4</v>
      </c>
      <c r="F6" s="99"/>
      <c r="G6" s="86"/>
      <c r="H6" s="87"/>
      <c r="I6" s="87"/>
      <c r="J6" s="87"/>
      <c r="K6" s="87"/>
      <c r="L6" s="88"/>
      <c r="O6" s="102" t="s">
        <v>5</v>
      </c>
    </row>
    <row r="7" spans="2:17" ht="32.1" customHeight="1" thickBot="1" x14ac:dyDescent="0.45">
      <c r="B7" s="95"/>
      <c r="C7" s="96"/>
      <c r="D7" s="97"/>
      <c r="E7" s="23"/>
      <c r="F7" s="4" t="s">
        <v>2</v>
      </c>
      <c r="G7" s="86"/>
      <c r="H7" s="87"/>
      <c r="I7" s="87"/>
      <c r="J7" s="87"/>
      <c r="K7" s="87"/>
      <c r="L7" s="88"/>
      <c r="O7" s="103"/>
    </row>
    <row r="8" spans="2:17" ht="32.1" customHeight="1" thickBot="1" x14ac:dyDescent="0.45">
      <c r="B8" s="104" t="s">
        <v>6</v>
      </c>
      <c r="C8" s="105"/>
      <c r="D8" s="106"/>
      <c r="E8" s="98" t="s">
        <v>4</v>
      </c>
      <c r="F8" s="99"/>
      <c r="G8" s="86"/>
      <c r="H8" s="87"/>
      <c r="I8" s="87"/>
      <c r="J8" s="87"/>
      <c r="K8" s="87"/>
      <c r="L8" s="88"/>
      <c r="O8" s="81"/>
    </row>
    <row r="9" spans="2:17" ht="32.1" customHeight="1" thickBot="1" x14ac:dyDescent="0.45">
      <c r="B9" s="104"/>
      <c r="C9" s="105"/>
      <c r="D9" s="106"/>
      <c r="E9" s="23"/>
      <c r="F9" s="4" t="s">
        <v>2</v>
      </c>
      <c r="G9" s="86"/>
      <c r="H9" s="87"/>
      <c r="I9" s="87"/>
      <c r="J9" s="87"/>
      <c r="K9" s="87"/>
      <c r="L9" s="88"/>
      <c r="O9" s="82"/>
    </row>
    <row r="10" spans="2:17" ht="32.1" customHeight="1" thickBot="1" x14ac:dyDescent="0.45">
      <c r="B10" s="92" t="s">
        <v>7</v>
      </c>
      <c r="C10" s="93"/>
      <c r="D10" s="94"/>
      <c r="E10" s="98"/>
      <c r="F10" s="99"/>
      <c r="G10" s="86"/>
      <c r="H10" s="87"/>
      <c r="I10" s="87"/>
      <c r="J10" s="87"/>
      <c r="K10" s="87"/>
      <c r="L10" s="88"/>
      <c r="O10" s="81"/>
    </row>
    <row r="11" spans="2:17" ht="32.1" customHeight="1" thickBot="1" x14ac:dyDescent="0.45">
      <c r="B11" s="95"/>
      <c r="C11" s="96"/>
      <c r="D11" s="97"/>
      <c r="E11" s="23"/>
      <c r="F11" s="4" t="s">
        <v>2</v>
      </c>
      <c r="G11" s="86"/>
      <c r="H11" s="87"/>
      <c r="I11" s="87"/>
      <c r="J11" s="87"/>
      <c r="K11" s="87"/>
      <c r="L11" s="88"/>
      <c r="O11" s="82"/>
    </row>
    <row r="12" spans="2:17" ht="30" customHeight="1" x14ac:dyDescent="0.4">
      <c r="B12" s="5"/>
      <c r="C12" s="5"/>
      <c r="D12" s="5"/>
      <c r="E12" s="6"/>
      <c r="F12" s="6"/>
    </row>
    <row r="13" spans="2:17" ht="30" customHeight="1" thickBot="1" x14ac:dyDescent="0.45">
      <c r="E13" s="7"/>
      <c r="F13" s="7"/>
    </row>
    <row r="14" spans="2:17" ht="30" customHeight="1" thickBot="1" x14ac:dyDescent="0.45">
      <c r="B14" s="83" t="s">
        <v>50</v>
      </c>
      <c r="C14" s="84"/>
      <c r="D14" s="84"/>
      <c r="E14" s="84"/>
      <c r="F14" s="85"/>
      <c r="G14" s="86"/>
      <c r="H14" s="87"/>
      <c r="I14" s="87"/>
      <c r="J14" s="87"/>
      <c r="K14" s="87"/>
      <c r="L14" s="88"/>
      <c r="O14" s="19"/>
      <c r="P14" s="19"/>
      <c r="Q14" s="19"/>
    </row>
    <row r="15" spans="2:17" ht="35.1" customHeight="1" thickBot="1" x14ac:dyDescent="0.45">
      <c r="B15" s="24" t="s">
        <v>8</v>
      </c>
      <c r="C15" s="25"/>
      <c r="D15" s="25"/>
      <c r="E15" s="8" t="str">
        <f>IFERROR(ROUNDDOWN((-0.38*(E9/E7)+2.17)*VLOOKUP(E5,O16:Q21,3),2), "")</f>
        <v/>
      </c>
      <c r="F15" s="10" t="s">
        <v>9</v>
      </c>
      <c r="G15" s="78" t="s">
        <v>10</v>
      </c>
      <c r="H15" s="79"/>
      <c r="I15" s="79"/>
      <c r="J15" s="79"/>
      <c r="K15" s="79"/>
      <c r="L15" s="80"/>
      <c r="O15" s="20" t="s">
        <v>11</v>
      </c>
      <c r="P15" s="20"/>
      <c r="Q15" s="20"/>
    </row>
    <row r="16" spans="2:17" ht="35.1" customHeight="1" thickBot="1" x14ac:dyDescent="0.45">
      <c r="B16" s="24" t="s">
        <v>12</v>
      </c>
      <c r="C16" s="25"/>
      <c r="D16" s="25"/>
      <c r="E16" s="8" t="str">
        <f>IFERROR(ROUNDDOWN(E15/1.96,2), "")</f>
        <v/>
      </c>
      <c r="F16" s="11" t="s">
        <v>13</v>
      </c>
      <c r="G16" s="78" t="s">
        <v>14</v>
      </c>
      <c r="H16" s="79"/>
      <c r="I16" s="79"/>
      <c r="J16" s="79"/>
      <c r="K16" s="79"/>
      <c r="L16" s="80"/>
      <c r="O16" s="20"/>
      <c r="P16" s="20" t="s">
        <v>15</v>
      </c>
      <c r="Q16" s="20" t="s">
        <v>16</v>
      </c>
    </row>
    <row r="17" spans="2:17" ht="35.1" customHeight="1" thickBot="1" x14ac:dyDescent="0.45">
      <c r="B17" s="24" t="s">
        <v>57</v>
      </c>
      <c r="C17" s="25"/>
      <c r="D17" s="26"/>
      <c r="E17" s="9" t="str">
        <f>IFERROR(IF(E7="", "", IF(E7&lt;900,"NG", IF(E7&gt;1000, "NG", "OK"))), "")</f>
        <v/>
      </c>
      <c r="F17" s="11"/>
      <c r="G17" s="14"/>
      <c r="H17" s="15"/>
      <c r="I17" s="15"/>
      <c r="J17" s="15"/>
      <c r="K17" s="15"/>
      <c r="L17" s="16"/>
      <c r="O17" s="20"/>
      <c r="P17" s="20"/>
      <c r="Q17" s="20"/>
    </row>
    <row r="18" spans="2:17" ht="35.1" customHeight="1" thickBot="1" x14ac:dyDescent="0.45">
      <c r="B18" s="77" t="s">
        <v>17</v>
      </c>
      <c r="C18" s="25"/>
      <c r="D18" s="25"/>
      <c r="E18" s="9" t="str">
        <f>IFERROR(IF(E9="", "", IF(E9/E7&gt;3.49,"NG","OK")), "")</f>
        <v/>
      </c>
      <c r="F18" s="10"/>
      <c r="G18" s="78" t="s">
        <v>52</v>
      </c>
      <c r="H18" s="79"/>
      <c r="I18" s="79"/>
      <c r="J18" s="79"/>
      <c r="K18" s="79"/>
      <c r="L18" s="80"/>
      <c r="O18" s="21" t="s">
        <v>18</v>
      </c>
      <c r="P18" s="22">
        <v>3400</v>
      </c>
      <c r="Q18" s="20">
        <v>4.5999999999999996</v>
      </c>
    </row>
    <row r="19" spans="2:17" ht="35.1" customHeight="1" thickBot="1" x14ac:dyDescent="0.45">
      <c r="B19" s="77" t="s">
        <v>19</v>
      </c>
      <c r="C19" s="25"/>
      <c r="D19" s="25"/>
      <c r="E19" s="9" t="str">
        <f>IFERROR(IF(SQRT(E9^2+E7^2)&gt;VLOOKUP(E5,O16:P21,2),"NG","OK"), "")</f>
        <v/>
      </c>
      <c r="F19" s="10"/>
      <c r="G19" s="78" t="s">
        <v>20</v>
      </c>
      <c r="H19" s="79"/>
      <c r="I19" s="79"/>
      <c r="J19" s="79"/>
      <c r="K19" s="79"/>
      <c r="L19" s="80"/>
      <c r="O19" s="21" t="s">
        <v>21</v>
      </c>
      <c r="P19" s="22">
        <v>4000</v>
      </c>
      <c r="Q19" s="20">
        <v>6.3</v>
      </c>
    </row>
    <row r="20" spans="2:17" ht="35.1" customHeight="1" thickBot="1" x14ac:dyDescent="0.45">
      <c r="B20" s="24" t="s">
        <v>22</v>
      </c>
      <c r="C20" s="25"/>
      <c r="D20" s="25"/>
      <c r="E20" s="8" t="str">
        <f>IFERROR(ROUNDDOWN(120*E15,2), "")</f>
        <v/>
      </c>
      <c r="F20" s="10" t="s">
        <v>23</v>
      </c>
      <c r="G20" s="78" t="s">
        <v>24</v>
      </c>
      <c r="H20" s="79"/>
      <c r="I20" s="79"/>
      <c r="J20" s="79"/>
      <c r="K20" s="79"/>
      <c r="L20" s="80"/>
      <c r="O20" s="21" t="s">
        <v>25</v>
      </c>
      <c r="P20" s="22">
        <v>4000</v>
      </c>
      <c r="Q20" s="20">
        <v>7.7</v>
      </c>
    </row>
    <row r="21" spans="2:17" ht="35.1" customHeight="1" thickBot="1" x14ac:dyDescent="0.45">
      <c r="B21" s="24"/>
      <c r="C21" s="25"/>
      <c r="D21" s="25"/>
      <c r="E21" s="8" t="str">
        <f>IFERROR(ROUNDDOWN(120*E15/E11,2), "")</f>
        <v/>
      </c>
      <c r="F21" s="10" t="s">
        <v>26</v>
      </c>
      <c r="G21" s="78"/>
      <c r="H21" s="79"/>
      <c r="I21" s="79"/>
      <c r="J21" s="79"/>
      <c r="K21" s="79"/>
      <c r="L21" s="80"/>
      <c r="O21" s="21" t="s">
        <v>27</v>
      </c>
      <c r="P21" s="22">
        <v>6000</v>
      </c>
      <c r="Q21" s="20">
        <v>10.8</v>
      </c>
    </row>
    <row r="22" spans="2:17" ht="30" customHeight="1" x14ac:dyDescent="0.4">
      <c r="O22" s="19"/>
      <c r="P22" s="19"/>
      <c r="Q22" s="19"/>
    </row>
    <row r="23" spans="2:17" ht="30" customHeight="1" x14ac:dyDescent="0.4">
      <c r="B23" s="12" t="s">
        <v>53</v>
      </c>
    </row>
    <row r="24" spans="2:17" ht="12.75" customHeight="1" thickBot="1" x14ac:dyDescent="0.45">
      <c r="B24" s="12"/>
    </row>
    <row r="25" spans="2:17" ht="30" customHeight="1" x14ac:dyDescent="0.4">
      <c r="B25" s="49" t="s">
        <v>28</v>
      </c>
      <c r="C25" s="50"/>
      <c r="D25" s="50"/>
      <c r="E25" s="51"/>
      <c r="I25" s="49" t="s">
        <v>29</v>
      </c>
      <c r="J25" s="50"/>
      <c r="K25" s="50"/>
      <c r="L25" s="51"/>
    </row>
    <row r="26" spans="2:17" ht="30" customHeight="1" x14ac:dyDescent="0.4">
      <c r="B26" s="52" t="s">
        <v>30</v>
      </c>
      <c r="C26" s="53"/>
      <c r="D26" s="53"/>
      <c r="E26" s="54"/>
      <c r="I26" s="52" t="s">
        <v>30</v>
      </c>
      <c r="J26" s="53"/>
      <c r="K26" s="53"/>
      <c r="L26" s="54"/>
    </row>
    <row r="27" spans="2:17" ht="30" customHeight="1" thickBot="1" x14ac:dyDescent="0.45">
      <c r="B27" s="71" t="s">
        <v>31</v>
      </c>
      <c r="C27" s="72"/>
      <c r="D27" s="72"/>
      <c r="E27" s="73"/>
      <c r="I27" s="74" t="s">
        <v>32</v>
      </c>
      <c r="J27" s="75"/>
      <c r="K27" s="75"/>
      <c r="L27" s="76"/>
    </row>
    <row r="28" spans="2:17" ht="20.100000000000001" customHeight="1" x14ac:dyDescent="0.4">
      <c r="B28" s="35" t="s">
        <v>33</v>
      </c>
      <c r="C28" s="36"/>
      <c r="D28" s="37" t="s">
        <v>34</v>
      </c>
      <c r="E28" s="38"/>
      <c r="I28" s="39" t="s">
        <v>33</v>
      </c>
      <c r="J28" s="40"/>
      <c r="K28" s="41" t="s">
        <v>34</v>
      </c>
      <c r="L28" s="42"/>
    </row>
    <row r="29" spans="2:17" ht="20.100000000000001" customHeight="1" x14ac:dyDescent="0.4">
      <c r="B29" s="43" t="s">
        <v>35</v>
      </c>
      <c r="C29" s="44"/>
      <c r="D29" s="28"/>
      <c r="E29" s="45"/>
      <c r="I29" s="46" t="s">
        <v>35</v>
      </c>
      <c r="J29" s="47"/>
      <c r="K29" s="32" t="s">
        <v>36</v>
      </c>
      <c r="L29" s="48"/>
    </row>
    <row r="30" spans="2:17" ht="30" customHeight="1" x14ac:dyDescent="0.4">
      <c r="B30" s="27" t="s">
        <v>37</v>
      </c>
      <c r="C30" s="28"/>
      <c r="D30" s="29"/>
      <c r="E30" s="30"/>
      <c r="I30" s="31" t="s">
        <v>37</v>
      </c>
      <c r="J30" s="32"/>
      <c r="K30" s="33"/>
      <c r="L30" s="34"/>
    </row>
    <row r="31" spans="2:17" ht="30" customHeight="1" x14ac:dyDescent="0.4">
      <c r="B31" s="63" t="s">
        <v>38</v>
      </c>
      <c r="C31" s="64"/>
      <c r="D31" s="65" t="s">
        <v>39</v>
      </c>
      <c r="E31" s="66"/>
      <c r="I31" s="67" t="s">
        <v>40</v>
      </c>
      <c r="J31" s="68"/>
      <c r="K31" s="69" t="s">
        <v>41</v>
      </c>
      <c r="L31" s="70"/>
    </row>
    <row r="32" spans="2:17" ht="30" customHeight="1" x14ac:dyDescent="0.4">
      <c r="B32" s="63" t="s">
        <v>42</v>
      </c>
      <c r="C32" s="64"/>
      <c r="D32" s="65" t="s">
        <v>43</v>
      </c>
      <c r="E32" s="66"/>
      <c r="I32" s="67" t="s">
        <v>44</v>
      </c>
      <c r="J32" s="68"/>
      <c r="K32" s="69" t="s">
        <v>45</v>
      </c>
      <c r="L32" s="70"/>
    </row>
    <row r="33" spans="2:12" ht="30" customHeight="1" thickBot="1" x14ac:dyDescent="0.45">
      <c r="B33" s="55" t="s">
        <v>46</v>
      </c>
      <c r="C33" s="56"/>
      <c r="D33" s="57" t="s">
        <v>47</v>
      </c>
      <c r="E33" s="58"/>
      <c r="I33" s="59" t="s">
        <v>48</v>
      </c>
      <c r="J33" s="60"/>
      <c r="K33" s="61" t="s">
        <v>49</v>
      </c>
      <c r="L33" s="62"/>
    </row>
    <row r="34" spans="2:12" ht="30" customHeight="1" x14ac:dyDescent="0.4"/>
    <row r="35" spans="2:12" ht="30" customHeight="1" x14ac:dyDescent="0.4"/>
    <row r="36" spans="2:12" ht="30" customHeight="1" x14ac:dyDescent="0.4"/>
    <row r="37" spans="2:12" ht="30" customHeight="1" x14ac:dyDescent="0.4"/>
    <row r="38" spans="2:12" ht="30" customHeight="1" x14ac:dyDescent="0.4"/>
    <row r="39" spans="2:12" ht="30" customHeight="1" x14ac:dyDescent="0.4"/>
    <row r="40" spans="2:12" ht="30" customHeight="1" x14ac:dyDescent="0.4"/>
    <row r="41" spans="2:12" ht="30" customHeight="1" x14ac:dyDescent="0.4"/>
    <row r="42" spans="2:12" ht="30" customHeight="1" x14ac:dyDescent="0.4"/>
    <row r="43" spans="2:12" ht="30" customHeight="1" x14ac:dyDescent="0.4"/>
    <row r="44" spans="2:12" ht="30" customHeight="1" x14ac:dyDescent="0.4"/>
    <row r="45" spans="2:12" ht="30" customHeight="1" x14ac:dyDescent="0.4"/>
    <row r="46" spans="2:12" ht="30" customHeight="1" x14ac:dyDescent="0.4"/>
    <row r="47" spans="2:12" ht="30" customHeight="1" x14ac:dyDescent="0.4"/>
    <row r="48" spans="2:12" ht="30" customHeight="1" x14ac:dyDescent="0.4"/>
    <row r="49" ht="30" customHeight="1" x14ac:dyDescent="0.4"/>
    <row r="50" ht="30" customHeight="1" x14ac:dyDescent="0.4"/>
    <row r="51" ht="30" customHeight="1" x14ac:dyDescent="0.4"/>
    <row r="52" ht="30" customHeight="1" x14ac:dyDescent="0.4"/>
    <row r="53" ht="30" customHeight="1" x14ac:dyDescent="0.4"/>
    <row r="54" ht="30" customHeight="1" x14ac:dyDescent="0.4"/>
    <row r="55" ht="30" customHeight="1" x14ac:dyDescent="0.4"/>
    <row r="56" ht="30" customHeight="1" x14ac:dyDescent="0.4"/>
    <row r="57" ht="30" customHeight="1" x14ac:dyDescent="0.4"/>
    <row r="58" ht="30" customHeight="1" x14ac:dyDescent="0.4"/>
    <row r="59" ht="30" customHeight="1" x14ac:dyDescent="0.4"/>
    <row r="60" ht="30" customHeight="1" x14ac:dyDescent="0.4"/>
    <row r="61" ht="30" customHeight="1" x14ac:dyDescent="0.4"/>
    <row r="62" ht="30" customHeight="1" x14ac:dyDescent="0.4"/>
    <row r="63" ht="30" customHeight="1" x14ac:dyDescent="0.4"/>
    <row r="64" ht="30" customHeight="1" x14ac:dyDescent="0.4"/>
    <row r="65" ht="30" customHeight="1" x14ac:dyDescent="0.4"/>
    <row r="66" ht="30" customHeight="1" x14ac:dyDescent="0.4"/>
    <row r="67" ht="30" customHeight="1" x14ac:dyDescent="0.4"/>
    <row r="68" ht="30" customHeight="1" x14ac:dyDescent="0.4"/>
    <row r="69" ht="30" customHeight="1" x14ac:dyDescent="0.4"/>
    <row r="70" ht="30" customHeight="1" x14ac:dyDescent="0.4"/>
    <row r="71" ht="30" customHeight="1" x14ac:dyDescent="0.4"/>
    <row r="72" ht="30" customHeight="1" x14ac:dyDescent="0.4"/>
    <row r="73" ht="30" customHeight="1" x14ac:dyDescent="0.4"/>
    <row r="74" ht="30" customHeight="1" x14ac:dyDescent="0.4"/>
    <row r="75" ht="30" customHeight="1" x14ac:dyDescent="0.4"/>
    <row r="76" ht="30" customHeight="1" x14ac:dyDescent="0.4"/>
    <row r="77" ht="30" customHeight="1" x14ac:dyDescent="0.4"/>
    <row r="78" ht="30" customHeight="1" x14ac:dyDescent="0.4"/>
    <row r="79" ht="30" customHeight="1" x14ac:dyDescent="0.4"/>
    <row r="80" ht="30" customHeight="1" x14ac:dyDescent="0.4"/>
    <row r="81" ht="30" customHeight="1" x14ac:dyDescent="0.4"/>
    <row r="82" ht="30" customHeight="1" x14ac:dyDescent="0.4"/>
    <row r="83" ht="30" customHeight="1" x14ac:dyDescent="0.4"/>
    <row r="84" ht="30" customHeight="1" x14ac:dyDescent="0.4"/>
    <row r="85" ht="30" customHeight="1" x14ac:dyDescent="0.4"/>
    <row r="86" ht="30" customHeight="1" x14ac:dyDescent="0.4"/>
    <row r="87" ht="30" customHeight="1" x14ac:dyDescent="0.4"/>
    <row r="88" ht="30" customHeight="1" x14ac:dyDescent="0.4"/>
    <row r="89" ht="30" customHeight="1" x14ac:dyDescent="0.4"/>
    <row r="90" ht="30" customHeight="1" x14ac:dyDescent="0.4"/>
    <row r="91" ht="30" customHeight="1" x14ac:dyDescent="0.4"/>
    <row r="92" ht="30" customHeight="1" x14ac:dyDescent="0.4"/>
    <row r="93" ht="30" customHeight="1" x14ac:dyDescent="0.4"/>
    <row r="94" ht="30" customHeight="1" x14ac:dyDescent="0.4"/>
    <row r="95" ht="30" customHeight="1" x14ac:dyDescent="0.4"/>
    <row r="96" ht="30" customHeight="1" x14ac:dyDescent="0.4"/>
    <row r="97" ht="30" customHeight="1" x14ac:dyDescent="0.4"/>
    <row r="98" ht="30" customHeight="1" x14ac:dyDescent="0.4"/>
    <row r="99" ht="30" customHeight="1" x14ac:dyDescent="0.4"/>
    <row r="100" ht="30" customHeight="1" x14ac:dyDescent="0.4"/>
    <row r="101" ht="30" customHeight="1" x14ac:dyDescent="0.4"/>
    <row r="102" ht="30" customHeight="1" x14ac:dyDescent="0.4"/>
    <row r="103" ht="30" customHeight="1" x14ac:dyDescent="0.4"/>
    <row r="104" ht="30" customHeight="1" x14ac:dyDescent="0.4"/>
    <row r="105" ht="30" customHeight="1" x14ac:dyDescent="0.4"/>
    <row r="106" ht="30" customHeight="1" x14ac:dyDescent="0.4"/>
    <row r="107" ht="30" customHeight="1" x14ac:dyDescent="0.4"/>
    <row r="108" ht="30" customHeight="1" x14ac:dyDescent="0.4"/>
    <row r="109" ht="30" customHeight="1" x14ac:dyDescent="0.4"/>
    <row r="110" ht="30" customHeight="1" x14ac:dyDescent="0.4"/>
    <row r="111" ht="30" customHeight="1" x14ac:dyDescent="0.4"/>
    <row r="112" ht="30" customHeight="1" x14ac:dyDescent="0.4"/>
    <row r="113" ht="30" customHeight="1" x14ac:dyDescent="0.4"/>
    <row r="114" ht="30" customHeight="1" x14ac:dyDescent="0.4"/>
    <row r="115" ht="30" customHeight="1" x14ac:dyDescent="0.4"/>
    <row r="116" ht="30" customHeight="1" x14ac:dyDescent="0.4"/>
    <row r="117" ht="30" customHeight="1" x14ac:dyDescent="0.4"/>
    <row r="118" ht="30" customHeight="1" x14ac:dyDescent="0.4"/>
    <row r="119" ht="30" customHeight="1" x14ac:dyDescent="0.4"/>
    <row r="120" ht="30" customHeight="1" x14ac:dyDescent="0.4"/>
    <row r="121" ht="30" customHeight="1" x14ac:dyDescent="0.4"/>
    <row r="122" ht="30" customHeight="1" x14ac:dyDescent="0.4"/>
  </sheetData>
  <sheetProtection algorithmName="SHA-512" hashValue="16w2gs7FDdL0ZpSdghUIDHAJ9JSpmRzJ9ccBtI+yYyY8yzFoqNsB1vNB6QE094UaMjjOSX4vo0V9DB8s4NmeHA==" saltValue="yqB+tQMovnQcYFq0/Aq+SQ==" spinCount="100000" sheet="1" formatCells="0" selectLockedCells="1"/>
  <mergeCells count="58">
    <mergeCell ref="O4:O5"/>
    <mergeCell ref="B6:D7"/>
    <mergeCell ref="E6:F6"/>
    <mergeCell ref="O6:O7"/>
    <mergeCell ref="B8:D9"/>
    <mergeCell ref="O8:O9"/>
    <mergeCell ref="B3:F3"/>
    <mergeCell ref="G3:L3"/>
    <mergeCell ref="B4:D5"/>
    <mergeCell ref="E4:F4"/>
    <mergeCell ref="G4:L11"/>
    <mergeCell ref="E8:F8"/>
    <mergeCell ref="B10:D11"/>
    <mergeCell ref="E10:F10"/>
    <mergeCell ref="O10:O11"/>
    <mergeCell ref="B15:D15"/>
    <mergeCell ref="G15:L15"/>
    <mergeCell ref="B16:D16"/>
    <mergeCell ref="G16:L16"/>
    <mergeCell ref="B14:F14"/>
    <mergeCell ref="G14:L14"/>
    <mergeCell ref="I26:L26"/>
    <mergeCell ref="B27:E27"/>
    <mergeCell ref="I27:L27"/>
    <mergeCell ref="B18:D18"/>
    <mergeCell ref="G18:L18"/>
    <mergeCell ref="B19:D19"/>
    <mergeCell ref="G19:L19"/>
    <mergeCell ref="B20:D21"/>
    <mergeCell ref="G20:L21"/>
    <mergeCell ref="B33:C33"/>
    <mergeCell ref="D33:E33"/>
    <mergeCell ref="I33:J33"/>
    <mergeCell ref="K33:L33"/>
    <mergeCell ref="B31:C31"/>
    <mergeCell ref="D31:E31"/>
    <mergeCell ref="I31:J31"/>
    <mergeCell ref="K31:L31"/>
    <mergeCell ref="B32:C32"/>
    <mergeCell ref="D32:E32"/>
    <mergeCell ref="I32:J32"/>
    <mergeCell ref="K32:L32"/>
    <mergeCell ref="B17:D17"/>
    <mergeCell ref="B30:C30"/>
    <mergeCell ref="D30:E30"/>
    <mergeCell ref="I30:J30"/>
    <mergeCell ref="K30:L30"/>
    <mergeCell ref="B28:C28"/>
    <mergeCell ref="D28:E28"/>
    <mergeCell ref="I28:J28"/>
    <mergeCell ref="K28:L28"/>
    <mergeCell ref="B29:C29"/>
    <mergeCell ref="D29:E29"/>
    <mergeCell ref="I29:J29"/>
    <mergeCell ref="K29:L29"/>
    <mergeCell ref="B25:E25"/>
    <mergeCell ref="I25:L25"/>
    <mergeCell ref="B26:E26"/>
  </mergeCells>
  <phoneticPr fontId="3"/>
  <conditionalFormatting sqref="E7">
    <cfRule type="cellIs" dxfId="7" priority="2" operator="equal">
      <formula>0</formula>
    </cfRule>
    <cfRule type="cellIs" dxfId="6" priority="9" operator="notBetween">
      <formula>900</formula>
      <formula>1000</formula>
    </cfRule>
  </conditionalFormatting>
  <conditionalFormatting sqref="E18">
    <cfRule type="expression" dxfId="5" priority="7">
      <formula>IF($E$18="NG", TRUE, FALSE)</formula>
    </cfRule>
  </conditionalFormatting>
  <conditionalFormatting sqref="E19">
    <cfRule type="expression" dxfId="4" priority="8">
      <formula>IF(E19="NG", TRUE, FALSE)</formula>
    </cfRule>
  </conditionalFormatting>
  <conditionalFormatting sqref="B31:E31 I31:L31">
    <cfRule type="expression" dxfId="3" priority="6">
      <formula>IF($E$5="30(スギ)", TRUE, FALSE)</formula>
    </cfRule>
  </conditionalFormatting>
  <conditionalFormatting sqref="B32:E32 I32:L32">
    <cfRule type="expression" dxfId="2" priority="5">
      <formula>IF(COUNTIF($E$5, "45*")=1, TRUE, FALSE)</formula>
    </cfRule>
  </conditionalFormatting>
  <conditionalFormatting sqref="B33:E33 I33:L33">
    <cfRule type="expression" dxfId="1" priority="4">
      <formula>IF($E$5="90(スギ)", TRUE, FALSE)</formula>
    </cfRule>
  </conditionalFormatting>
  <conditionalFormatting sqref="E17">
    <cfRule type="expression" dxfId="0" priority="1">
      <formula>IF($E$17="NG", TRUE, FALSE)</formula>
    </cfRule>
  </conditionalFormatting>
  <dataValidations count="1">
    <dataValidation type="list" allowBlank="1" showInputMessage="1" showErrorMessage="1" sqref="E5" xr:uid="{446E9F7E-C75E-4230-A21C-779634BF276F}">
      <formula1>$O$18:$O$21</formula1>
    </dataValidation>
  </dataValidations>
  <pageMargins left="0.98425196850393704" right="0.70866141732283472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BrastarX耐力値計算シート ver.3</vt:lpstr>
      <vt:lpstr>'BrastarX耐力値計算シート ver.3'!Print_Area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T-ADACHI 足立智広</dc:creator>
  <cp:lastModifiedBy>A-NISHINO 西野晃充</cp:lastModifiedBy>
  <cp:lastPrinted>2020-08-26T02:26:29Z</cp:lastPrinted>
  <dcterms:created xsi:type="dcterms:W3CDTF">2020-05-22T07:46:03Z</dcterms:created>
  <dcterms:modified xsi:type="dcterms:W3CDTF">2022-06-20T09:17:12Z</dcterms:modified>
</cp:coreProperties>
</file>